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34EAE01-FC79-4819-98C4-E846D6D2CDD0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Sheet1" sheetId="1" r:id="rId1"/>
  </sheets>
  <definedNames>
    <definedName name="_xlnm._FilterDatabase" localSheetId="0" hidden="1">Sheet1!$B$4:$AA$22</definedName>
    <definedName name="_xlnm.Print_Area" localSheetId="0">Sheet1!$B$2:$AA$18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8" i="1" l="1"/>
  <c r="W18" i="1" s="1"/>
  <c r="K18" i="1"/>
  <c r="H18" i="1"/>
  <c r="T17" i="1"/>
  <c r="W17" i="1" s="1"/>
  <c r="K17" i="1"/>
  <c r="N17" i="1" s="1"/>
  <c r="H17" i="1"/>
  <c r="T16" i="1"/>
  <c r="W16" i="1" s="1"/>
  <c r="K16" i="1"/>
  <c r="H16" i="1"/>
  <c r="T15" i="1"/>
  <c r="W15" i="1" s="1"/>
  <c r="K15" i="1"/>
  <c r="N15" i="1" s="1"/>
  <c r="H15" i="1"/>
  <c r="T14" i="1"/>
  <c r="W14" i="1" s="1"/>
  <c r="N14" i="1"/>
  <c r="K14" i="1"/>
  <c r="H14" i="1"/>
  <c r="Z13" i="1"/>
  <c r="W13" i="1"/>
  <c r="T13" i="1"/>
  <c r="K13" i="1"/>
  <c r="N13" i="1" s="1"/>
  <c r="H13" i="1"/>
  <c r="Y13" i="1" s="1"/>
  <c r="Y12" i="1"/>
  <c r="T12" i="1"/>
  <c r="W12" i="1" s="1"/>
  <c r="Q12" i="1"/>
  <c r="N12" i="1"/>
  <c r="K12" i="1"/>
  <c r="H12" i="1"/>
  <c r="P12" i="1" s="1"/>
  <c r="T11" i="1"/>
  <c r="W11" i="1" s="1"/>
  <c r="K11" i="1"/>
  <c r="N11" i="1" s="1"/>
  <c r="H11" i="1"/>
  <c r="T10" i="1"/>
  <c r="W10" i="1" s="1"/>
  <c r="K10" i="1"/>
  <c r="H10" i="1"/>
  <c r="T9" i="1"/>
  <c r="W9" i="1" s="1"/>
  <c r="N9" i="1"/>
  <c r="P9" i="1" s="1"/>
  <c r="K9" i="1"/>
  <c r="H9" i="1"/>
  <c r="T8" i="1"/>
  <c r="W8" i="1" s="1"/>
  <c r="N8" i="1"/>
  <c r="Y8" i="1" s="1"/>
  <c r="Z8" i="1" s="1"/>
  <c r="K8" i="1"/>
  <c r="H8" i="1"/>
  <c r="W7" i="1"/>
  <c r="T7" i="1"/>
  <c r="K7" i="1"/>
  <c r="H7" i="1"/>
  <c r="T6" i="1"/>
  <c r="W6" i="1" s="1"/>
  <c r="N6" i="1"/>
  <c r="K6" i="1"/>
  <c r="H6" i="1"/>
  <c r="X11" i="1" l="1"/>
  <c r="X7" i="1"/>
  <c r="X10" i="1"/>
  <c r="X16" i="1"/>
  <c r="X18" i="1"/>
  <c r="N18" i="1"/>
  <c r="P6" i="1"/>
  <c r="I6" i="1"/>
  <c r="Y11" i="1"/>
  <c r="Z11" i="1" s="1"/>
  <c r="X6" i="1"/>
  <c r="P13" i="1"/>
  <c r="X17" i="1"/>
  <c r="P11" i="1"/>
  <c r="Y14" i="1"/>
  <c r="Y15" i="1"/>
  <c r="Z15" i="1" s="1"/>
  <c r="P15" i="1"/>
  <c r="I15" i="1"/>
  <c r="Q6" i="1"/>
  <c r="I7" i="1"/>
  <c r="P8" i="1"/>
  <c r="I8" i="1"/>
  <c r="Y9" i="1"/>
  <c r="I11" i="1"/>
  <c r="Y6" i="1"/>
  <c r="Z6" i="1" s="1"/>
  <c r="N7" i="1"/>
  <c r="O8" i="1" s="1"/>
  <c r="Q8" i="1"/>
  <c r="X8" i="1"/>
  <c r="Q9" i="1"/>
  <c r="R9" i="1" s="1"/>
  <c r="Z9" i="1"/>
  <c r="AA9" i="1" s="1"/>
  <c r="N10" i="1"/>
  <c r="Z12" i="1"/>
  <c r="I13" i="1"/>
  <c r="P14" i="1"/>
  <c r="Q14" i="1" s="1"/>
  <c r="N16" i="1"/>
  <c r="Y17" i="1"/>
  <c r="Z17" i="1" s="1"/>
  <c r="P17" i="1"/>
  <c r="Q17" i="1" s="1"/>
  <c r="I17" i="1"/>
  <c r="O12" i="1"/>
  <c r="X12" i="1"/>
  <c r="X13" i="1"/>
  <c r="Z14" i="1"/>
  <c r="X14" i="1"/>
  <c r="X15" i="1"/>
  <c r="P18" i="1"/>
  <c r="Q18" i="1" s="1"/>
  <c r="Q11" i="1"/>
  <c r="Q13" i="1"/>
  <c r="Q15" i="1"/>
  <c r="I10" i="1"/>
  <c r="I12" i="1"/>
  <c r="I14" i="1"/>
  <c r="I16" i="1"/>
  <c r="I18" i="1"/>
  <c r="AA8" i="1" l="1"/>
  <c r="O16" i="1"/>
  <c r="Y16" i="1"/>
  <c r="Z16" i="1" s="1"/>
  <c r="AA11" i="1"/>
  <c r="O10" i="1"/>
  <c r="Y10" i="1"/>
  <c r="Z10" i="1" s="1"/>
  <c r="R8" i="1"/>
  <c r="P16" i="1"/>
  <c r="Q16" i="1" s="1"/>
  <c r="O18" i="1"/>
  <c r="Y18" i="1"/>
  <c r="Z18" i="1" s="1"/>
  <c r="AA18" i="1" s="1"/>
  <c r="AA6" i="1"/>
  <c r="O14" i="1"/>
  <c r="R15" i="1"/>
  <c r="O7" i="1"/>
  <c r="Y7" i="1"/>
  <c r="Z7" i="1" s="1"/>
  <c r="AA7" i="1" s="1"/>
  <c r="O11" i="1"/>
  <c r="P7" i="1"/>
  <c r="Q7" i="1" s="1"/>
  <c r="R18" i="1" s="1"/>
  <c r="O6" i="1"/>
  <c r="O13" i="1"/>
  <c r="AA15" i="1"/>
  <c r="P10" i="1"/>
  <c r="Q10" i="1" s="1"/>
  <c r="R10" i="1" s="1"/>
  <c r="O15" i="1"/>
  <c r="AA12" i="1"/>
  <c r="R13" i="1"/>
  <c r="AA17" i="1"/>
  <c r="AA13" i="1"/>
  <c r="O17" i="1"/>
  <c r="R12" i="1"/>
  <c r="R6" i="1" l="1"/>
  <c r="R11" i="1"/>
  <c r="R16" i="1"/>
  <c r="AA14" i="1"/>
  <c r="R7" i="1"/>
  <c r="R14" i="1"/>
  <c r="AA10" i="1"/>
  <c r="AA16" i="1"/>
  <c r="R17" i="1"/>
</calcChain>
</file>

<file path=xl/sharedStrings.xml><?xml version="1.0" encoding="utf-8"?>
<sst xmlns="http://schemas.openxmlformats.org/spreadsheetml/2006/main" count="94" uniqueCount="76">
  <si>
    <t>松江北山登山駅伝記録表（2022．10．9）</t>
  </si>
  <si>
    <t>NO.</t>
  </si>
  <si>
    <t>チーム名</t>
  </si>
  <si>
    <t>１区</t>
  </si>
  <si>
    <t>２区</t>
  </si>
  <si>
    <t>３区</t>
  </si>
  <si>
    <t>通　算</t>
  </si>
  <si>
    <t>選手名</t>
  </si>
  <si>
    <t>出発タイム</t>
  </si>
  <si>
    <t>中継タイム</t>
  </si>
  <si>
    <t>着順</t>
  </si>
  <si>
    <t>記録</t>
  </si>
  <si>
    <t>区間順位</t>
  </si>
  <si>
    <t>通算タイム</t>
  </si>
  <si>
    <t>通算順位</t>
  </si>
  <si>
    <t>ゴールタイム</t>
  </si>
  <si>
    <t>順位</t>
  </si>
  <si>
    <t>平田走ろう会</t>
  </si>
  <si>
    <t>川島　右也</t>
  </si>
  <si>
    <t>安食　剛志</t>
  </si>
  <si>
    <t>川島　建司</t>
  </si>
  <si>
    <t>雲南消防陸上部</t>
  </si>
  <si>
    <t>藤原　裕貴</t>
  </si>
  <si>
    <t>那須　優斗</t>
  </si>
  <si>
    <t>藤原　恵太</t>
  </si>
  <si>
    <t>いだてん</t>
  </si>
  <si>
    <t>古志　真治</t>
  </si>
  <si>
    <t>戸﨑　悠爾</t>
  </si>
  <si>
    <t>福田磨寿穂</t>
  </si>
  <si>
    <t>チームヒロ</t>
  </si>
  <si>
    <t>仲西　宏</t>
  </si>
  <si>
    <t>石原　知洋</t>
  </si>
  <si>
    <t>片寄　博幸</t>
  </si>
  <si>
    <t>欠場</t>
  </si>
  <si>
    <t>土曜練習会</t>
  </si>
  <si>
    <t>内田　遼</t>
  </si>
  <si>
    <t>月輪　浩之</t>
  </si>
  <si>
    <t>福田　彰久</t>
  </si>
  <si>
    <t>チーム本庄</t>
  </si>
  <si>
    <t>松本　幸生</t>
  </si>
  <si>
    <t>安立　未来</t>
  </si>
  <si>
    <t>三原　修</t>
  </si>
  <si>
    <t>TeamSSSかおり</t>
  </si>
  <si>
    <t>袖本　健一</t>
  </si>
  <si>
    <t>井上　盛文</t>
  </si>
  <si>
    <t>高橋かおり</t>
  </si>
  <si>
    <t>TeamSSSかな</t>
  </si>
  <si>
    <t>多久和雅人</t>
  </si>
  <si>
    <t>松本　華奈</t>
  </si>
  <si>
    <t>昌子　一郎</t>
  </si>
  <si>
    <t>松江北山陸友会A</t>
  </si>
  <si>
    <t>加納　裕太</t>
  </si>
  <si>
    <t>新宮　瑞夫</t>
  </si>
  <si>
    <t>大川　和宏</t>
  </si>
  <si>
    <t>松江北山陸友会B</t>
  </si>
  <si>
    <t>森實　諭史</t>
  </si>
  <si>
    <t>遠藤　博志</t>
  </si>
  <si>
    <t>相見　真吾</t>
  </si>
  <si>
    <t>Teamムカパラ</t>
  </si>
  <si>
    <t>森　桐子</t>
  </si>
  <si>
    <t>岩本麻菜美</t>
  </si>
  <si>
    <t>矢田　沙織</t>
  </si>
  <si>
    <t>千鳥福祉会</t>
  </si>
  <si>
    <t>福島　昊</t>
  </si>
  <si>
    <t>青山　英尚</t>
  </si>
  <si>
    <t>都田　敏雄</t>
  </si>
  <si>
    <t>松江市公民館</t>
  </si>
  <si>
    <t>山﨑　祥子</t>
  </si>
  <si>
    <t>池田　知弘</t>
  </si>
  <si>
    <t>↑スタート時のストップウォッチの記録</t>
  </si>
  <si>
    <t>↑１区の中継タイムと同じ</t>
  </si>
  <si>
    <t>↑繰上のところは入力</t>
  </si>
  <si>
    <t>↑２区の中継タイムと同じ</t>
  </si>
  <si>
    <t>↑ストップウォッチの記録を記入</t>
  </si>
  <si>
    <t>↑繰上のときのみ記入</t>
  </si>
  <si>
    <t>山﨑　修二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</si>
</sst>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charset val="128"/>
      <scheme val="minor"/>
    </font>
    <font>
      <sz val="11"/>
      <color theme="1"/>
      <name val="メイリオ"/>
      <charset val="128"/>
    </font>
    <font>
      <sz val="14"/>
      <color theme="1"/>
      <name val="メイリオ"/>
      <charset val="128"/>
    </font>
    <font>
      <sz val="9"/>
      <color theme="1"/>
      <name val="メイリオ"/>
      <charset val="128"/>
    </font>
    <font>
      <sz val="10"/>
      <color theme="1"/>
      <name val="メイリオ"/>
      <charset val="128"/>
    </font>
    <font>
      <sz val="6"/>
      <name val="ＭＳ Ｐゴシック"/>
      <charset val="128"/>
      <scheme val="minor"/>
    </font>
    <font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rgb="FFFFFC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7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1" fontId="1" fillId="0" borderId="7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6" fontId="1" fillId="4" borderId="7" xfId="0" applyNumberFormat="1" applyFont="1" applyFill="1" applyBorder="1">
      <alignment vertical="center"/>
    </xf>
    <xf numFmtId="46" fontId="1" fillId="5" borderId="8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1" fontId="6" fillId="3" borderId="7" xfId="0" applyNumberFormat="1" applyFont="1" applyFill="1" applyBorder="1">
      <alignment vertical="center"/>
    </xf>
    <xf numFmtId="176" fontId="6" fillId="3" borderId="7" xfId="0" applyNumberFormat="1" applyFont="1" applyFill="1" applyBorder="1">
      <alignment vertical="center"/>
    </xf>
    <xf numFmtId="21" fontId="6" fillId="0" borderId="7" xfId="0" applyNumberFormat="1" applyFont="1" applyBorder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21" fontId="6" fillId="4" borderId="7" xfId="0" applyNumberFormat="1" applyFont="1" applyFill="1" applyBorder="1">
      <alignment vertical="center"/>
    </xf>
    <xf numFmtId="21" fontId="6" fillId="4" borderId="8" xfId="0" applyNumberFormat="1" applyFont="1" applyFill="1" applyBorder="1">
      <alignment vertical="center"/>
    </xf>
    <xf numFmtId="21" fontId="6" fillId="5" borderId="8" xfId="0" applyNumberFormat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3" borderId="1" xfId="0" applyNumberFormat="1" applyFont="1" applyFill="1" applyBorder="1">
      <alignment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CF1"/>
      <color rgb="FFFEEFE7"/>
      <color rgb="FFFDE8DC"/>
      <color rgb="FFFEEBE1"/>
      <color rgb="FFEF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22"/>
  <sheetViews>
    <sheetView tabSelected="1" topLeftCell="B1" workbookViewId="0">
      <pane xSplit="2" ySplit="5" topLeftCell="D6" activePane="bottomRight" state="frozen"/>
      <selection pane="topRight"/>
      <selection pane="bottomLeft"/>
      <selection pane="bottomRight" activeCell="AC4" sqref="AC4"/>
    </sheetView>
  </sheetViews>
  <sheetFormatPr defaultColWidth="9" defaultRowHeight="17.399999999999999" x14ac:dyDescent="0.2"/>
  <cols>
    <col min="1" max="1" width="2" style="1" customWidth="1"/>
    <col min="2" max="2" width="6" style="1" customWidth="1"/>
    <col min="3" max="3" width="17.88671875" style="1" customWidth="1"/>
    <col min="4" max="4" width="14.21875" style="1" customWidth="1"/>
    <col min="5" max="6" width="9.21875" style="1" hidden="1" customWidth="1"/>
    <col min="7" max="7" width="6.6640625" style="1" customWidth="1"/>
    <col min="8" max="8" width="9.21875" style="1" customWidth="1"/>
    <col min="9" max="9" width="6.6640625" style="1" customWidth="1"/>
    <col min="10" max="10" width="14.21875" style="1" customWidth="1"/>
    <col min="11" max="12" width="9.21875" style="1" hidden="1" customWidth="1"/>
    <col min="13" max="13" width="6.6640625" style="1" customWidth="1"/>
    <col min="14" max="14" width="9.21875" style="1" customWidth="1"/>
    <col min="15" max="15" width="6.6640625" style="1" customWidth="1"/>
    <col min="16" max="16" width="9.21875" style="1" customWidth="1"/>
    <col min="17" max="17" width="8.6640625" style="1" hidden="1" customWidth="1"/>
    <col min="18" max="18" width="6.6640625" style="1" customWidth="1"/>
    <col min="19" max="19" width="14.21875" style="1" customWidth="1"/>
    <col min="20" max="20" width="9.21875" style="1" hidden="1" customWidth="1"/>
    <col min="21" max="21" width="9.88671875" style="1" hidden="1" customWidth="1"/>
    <col min="22" max="22" width="6.6640625" style="1" customWidth="1"/>
    <col min="23" max="23" width="9.21875" style="1" customWidth="1"/>
    <col min="24" max="24" width="6.6640625" style="1" customWidth="1"/>
    <col min="25" max="25" width="10.77734375" style="1" customWidth="1"/>
    <col min="26" max="26" width="10.44140625" style="1" hidden="1" customWidth="1"/>
    <col min="27" max="27" width="6.6640625" style="1" customWidth="1"/>
    <col min="28" max="16384" width="9" style="1"/>
  </cols>
  <sheetData>
    <row r="1" spans="2:28" hidden="1" x14ac:dyDescent="0.2"/>
    <row r="2" spans="2:28" ht="24.75" customHeight="1" x14ac:dyDescent="0.2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4" spans="2:28" x14ac:dyDescent="0.2">
      <c r="B4" s="19" t="s">
        <v>1</v>
      </c>
      <c r="C4" s="21" t="s">
        <v>2</v>
      </c>
      <c r="D4" s="16" t="s">
        <v>3</v>
      </c>
      <c r="E4" s="17"/>
      <c r="F4" s="17"/>
      <c r="G4" s="17"/>
      <c r="H4" s="17"/>
      <c r="I4" s="18"/>
      <c r="J4" s="17" t="s">
        <v>4</v>
      </c>
      <c r="K4" s="17"/>
      <c r="L4" s="17"/>
      <c r="M4" s="17"/>
      <c r="N4" s="17"/>
      <c r="O4" s="17"/>
      <c r="P4" s="17"/>
      <c r="Q4" s="17"/>
      <c r="R4" s="18"/>
      <c r="S4" s="16" t="s">
        <v>5</v>
      </c>
      <c r="T4" s="17"/>
      <c r="U4" s="17"/>
      <c r="V4" s="17"/>
      <c r="W4" s="17"/>
      <c r="X4" s="18"/>
      <c r="Y4" s="16" t="s">
        <v>6</v>
      </c>
      <c r="Z4" s="17"/>
      <c r="AA4" s="18"/>
    </row>
    <row r="5" spans="2:28" ht="24" customHeight="1" x14ac:dyDescent="0.2">
      <c r="B5" s="20"/>
      <c r="C5" s="22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9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11</v>
      </c>
      <c r="R5" s="2" t="s">
        <v>14</v>
      </c>
      <c r="S5" s="2" t="s">
        <v>7</v>
      </c>
      <c r="T5" s="2" t="s">
        <v>8</v>
      </c>
      <c r="U5" s="2" t="s">
        <v>15</v>
      </c>
      <c r="V5" s="2" t="s">
        <v>10</v>
      </c>
      <c r="W5" s="2" t="s">
        <v>11</v>
      </c>
      <c r="X5" s="2" t="s">
        <v>12</v>
      </c>
      <c r="Y5" s="2" t="s">
        <v>13</v>
      </c>
      <c r="Z5" s="2" t="s">
        <v>11</v>
      </c>
      <c r="AA5" s="2" t="s">
        <v>16</v>
      </c>
    </row>
    <row r="6" spans="2:28" ht="25.5" customHeight="1" x14ac:dyDescent="0.2">
      <c r="B6" s="3">
        <v>1</v>
      </c>
      <c r="C6" s="4" t="s">
        <v>17</v>
      </c>
      <c r="D6" s="23" t="s">
        <v>18</v>
      </c>
      <c r="E6" s="24">
        <v>6.25E-2</v>
      </c>
      <c r="F6" s="24">
        <v>8.8564814814814805E-2</v>
      </c>
      <c r="G6" s="25">
        <v>2</v>
      </c>
      <c r="H6" s="26">
        <f t="shared" ref="H6:H14" si="0">IF(OR(E6="",F6=""),"",F6-E6)</f>
        <v>2.6064814814814805E-2</v>
      </c>
      <c r="I6" s="27">
        <f>RANK(H6,H$6:H$18,1)</f>
        <v>2</v>
      </c>
      <c r="J6" s="28" t="s">
        <v>19</v>
      </c>
      <c r="K6" s="29">
        <f t="shared" ref="K6:K9" si="1">IF(F6="","",F6)</f>
        <v>8.8564814814814805E-2</v>
      </c>
      <c r="L6" s="24">
        <v>0.11208333333333299</v>
      </c>
      <c r="M6" s="25">
        <v>2</v>
      </c>
      <c r="N6" s="26">
        <f t="shared" ref="N6:N14" si="2">IF(OR(K6="",L6=""),"",L6-K6)</f>
        <v>2.3518518518518189E-2</v>
      </c>
      <c r="O6" s="27">
        <f t="shared" ref="O6:O18" si="3">RANK(N6,N$6:N$18,1)</f>
        <v>2</v>
      </c>
      <c r="P6" s="30">
        <f t="shared" ref="P6:P14" si="4">IF(OR(H6="",N6=""),"",H6+N6)</f>
        <v>4.9583333333332993E-2</v>
      </c>
      <c r="Q6" s="31">
        <f t="shared" ref="Q6:Q14" si="5">IF(F6&lt;&gt;K6,"",P6)</f>
        <v>4.9583333333332993E-2</v>
      </c>
      <c r="R6" s="27">
        <f>IF(Q6="","",RANK(Q6,Q$6:Q$18,1))</f>
        <v>2</v>
      </c>
      <c r="S6" s="28" t="s">
        <v>20</v>
      </c>
      <c r="T6" s="29">
        <f t="shared" ref="T6:T11" si="6">IF(L6="","",L6)</f>
        <v>0.11208333333333299</v>
      </c>
      <c r="U6" s="24">
        <v>0.13241898148148101</v>
      </c>
      <c r="V6" s="25">
        <v>2</v>
      </c>
      <c r="W6" s="5">
        <f>IF(OR(T6="",U6=""),"",U6-T6)</f>
        <v>2.0335648148148019E-2</v>
      </c>
      <c r="X6" s="10">
        <f>RANK(W6,$W$6:$W$18,1)</f>
        <v>2</v>
      </c>
      <c r="Y6" s="12">
        <f t="shared" ref="Y6:Y14" si="7">IF(OR(H6="",N6="",W6=""),"",H6+N6+W6)</f>
        <v>6.9918981481481013E-2</v>
      </c>
      <c r="Z6" s="13">
        <f t="shared" ref="Z6:Z14" si="8">IF(OR(F6&lt;&gt;K6,L6&lt;&gt;T6),"",Y6)</f>
        <v>6.9918981481481013E-2</v>
      </c>
      <c r="AA6" s="11">
        <f t="shared" ref="AA6:AA11" si="9">IF(Z6="","",RANK(Z6,Z$6:Z$18,1))</f>
        <v>2</v>
      </c>
    </row>
    <row r="7" spans="2:28" ht="25.5" customHeight="1" x14ac:dyDescent="0.2">
      <c r="B7" s="3">
        <v>2</v>
      </c>
      <c r="C7" s="4" t="s">
        <v>21</v>
      </c>
      <c r="D7" s="23" t="s">
        <v>22</v>
      </c>
      <c r="E7" s="24">
        <v>6.25E-2</v>
      </c>
      <c r="F7" s="24">
        <v>8.8425925925925894E-2</v>
      </c>
      <c r="G7" s="25">
        <v>1</v>
      </c>
      <c r="H7" s="26">
        <f t="shared" si="0"/>
        <v>2.5925925925925894E-2</v>
      </c>
      <c r="I7" s="23">
        <f>RANK(H7,H$6:H$18,1)</f>
        <v>1</v>
      </c>
      <c r="J7" s="28" t="s">
        <v>23</v>
      </c>
      <c r="K7" s="29">
        <f t="shared" si="1"/>
        <v>8.8425925925925894E-2</v>
      </c>
      <c r="L7" s="24">
        <v>0.113206018518519</v>
      </c>
      <c r="M7" s="25">
        <v>3</v>
      </c>
      <c r="N7" s="26">
        <f t="shared" si="2"/>
        <v>2.4780092592593103E-2</v>
      </c>
      <c r="O7" s="27">
        <f t="shared" si="3"/>
        <v>4</v>
      </c>
      <c r="P7" s="30">
        <f t="shared" si="4"/>
        <v>5.0706018518518997E-2</v>
      </c>
      <c r="Q7" s="31">
        <f t="shared" si="5"/>
        <v>5.0706018518518997E-2</v>
      </c>
      <c r="R7" s="27">
        <f t="shared" ref="R7:R8" si="10">IF(Q7="","",RANK(Q7,Q$6:Q$18,1))</f>
        <v>3</v>
      </c>
      <c r="S7" s="28" t="s">
        <v>24</v>
      </c>
      <c r="T7" s="29">
        <f t="shared" si="6"/>
        <v>0.113206018518519</v>
      </c>
      <c r="U7" s="24">
        <v>0.13752314814814801</v>
      </c>
      <c r="V7" s="25">
        <v>3</v>
      </c>
      <c r="W7" s="5">
        <f t="shared" ref="W7:W14" si="11">IF(OR(T7="",U7=""),"",U7-T7)</f>
        <v>2.4317129629629008E-2</v>
      </c>
      <c r="X7" s="10">
        <f>RANK(W7,$W$6:$W$18,1)</f>
        <v>4</v>
      </c>
      <c r="Y7" s="12">
        <f t="shared" si="7"/>
        <v>7.5023148148148006E-2</v>
      </c>
      <c r="Z7" s="13">
        <f t="shared" si="8"/>
        <v>7.5023148148148006E-2</v>
      </c>
      <c r="AA7" s="11">
        <f t="shared" si="9"/>
        <v>3</v>
      </c>
    </row>
    <row r="8" spans="2:28" ht="25.5" customHeight="1" x14ac:dyDescent="0.2">
      <c r="B8" s="3">
        <v>3</v>
      </c>
      <c r="C8" s="4" t="s">
        <v>25</v>
      </c>
      <c r="D8" s="23" t="s">
        <v>26</v>
      </c>
      <c r="E8" s="24">
        <v>6.25E-2</v>
      </c>
      <c r="F8" s="24">
        <v>9.7048611111111099E-2</v>
      </c>
      <c r="G8" s="25">
        <v>12</v>
      </c>
      <c r="H8" s="26">
        <f t="shared" si="0"/>
        <v>3.4548611111111099E-2</v>
      </c>
      <c r="I8" s="27">
        <f>RANK(H8,H$6:H$18,1)</f>
        <v>12</v>
      </c>
      <c r="J8" s="32" t="s">
        <v>27</v>
      </c>
      <c r="K8" s="29">
        <f t="shared" si="1"/>
        <v>9.7048611111111099E-2</v>
      </c>
      <c r="L8" s="24">
        <v>0.12987268518518499</v>
      </c>
      <c r="M8" s="25">
        <v>12</v>
      </c>
      <c r="N8" s="26">
        <f t="shared" si="2"/>
        <v>3.2824074074073895E-2</v>
      </c>
      <c r="O8" s="27">
        <f t="shared" si="3"/>
        <v>12</v>
      </c>
      <c r="P8" s="30">
        <f t="shared" si="4"/>
        <v>6.7372685185184994E-2</v>
      </c>
      <c r="Q8" s="31">
        <f t="shared" si="5"/>
        <v>6.7372685185184994E-2</v>
      </c>
      <c r="R8" s="27">
        <f t="shared" si="10"/>
        <v>12</v>
      </c>
      <c r="S8" s="33" t="s">
        <v>28</v>
      </c>
      <c r="T8" s="29">
        <f t="shared" si="6"/>
        <v>0.12987268518518499</v>
      </c>
      <c r="U8" s="24">
        <v>0.164467592592593</v>
      </c>
      <c r="V8" s="25">
        <v>12</v>
      </c>
      <c r="W8" s="5">
        <f t="shared" si="11"/>
        <v>3.4594907407408004E-2</v>
      </c>
      <c r="X8" s="10">
        <f>RANK(W8,$W$6:$W$18,1)</f>
        <v>12</v>
      </c>
      <c r="Y8" s="12">
        <f t="shared" si="7"/>
        <v>0.101967592592593</v>
      </c>
      <c r="Z8" s="13">
        <f t="shared" si="8"/>
        <v>0.101967592592593</v>
      </c>
      <c r="AA8" s="11">
        <f t="shared" si="9"/>
        <v>12</v>
      </c>
    </row>
    <row r="9" spans="2:28" ht="25.5" customHeight="1" x14ac:dyDescent="0.2">
      <c r="B9" s="3">
        <v>4</v>
      </c>
      <c r="C9" s="6" t="s">
        <v>29</v>
      </c>
      <c r="D9" s="23" t="s">
        <v>30</v>
      </c>
      <c r="E9" s="24"/>
      <c r="F9" s="24"/>
      <c r="G9" s="25"/>
      <c r="H9" s="26" t="str">
        <f t="shared" si="0"/>
        <v/>
      </c>
      <c r="I9" s="27"/>
      <c r="J9" s="28" t="s">
        <v>31</v>
      </c>
      <c r="K9" s="29" t="str">
        <f t="shared" si="1"/>
        <v/>
      </c>
      <c r="L9" s="24"/>
      <c r="M9" s="25"/>
      <c r="N9" s="26" t="str">
        <f t="shared" si="2"/>
        <v/>
      </c>
      <c r="O9" s="27"/>
      <c r="P9" s="30" t="str">
        <f t="shared" si="4"/>
        <v/>
      </c>
      <c r="Q9" s="31" t="str">
        <f t="shared" si="5"/>
        <v/>
      </c>
      <c r="R9" s="27" t="str">
        <f t="shared" ref="R9:R18" si="12">IF(Q9="","",RANK(Q9,Q$6:Q$18,1))</f>
        <v/>
      </c>
      <c r="S9" s="33" t="s">
        <v>32</v>
      </c>
      <c r="T9" s="29" t="str">
        <f t="shared" si="6"/>
        <v/>
      </c>
      <c r="U9" s="24"/>
      <c r="V9" s="25"/>
      <c r="W9" s="5" t="str">
        <f t="shared" si="11"/>
        <v/>
      </c>
      <c r="X9" s="10"/>
      <c r="Y9" s="12" t="str">
        <f t="shared" si="7"/>
        <v/>
      </c>
      <c r="Z9" s="13" t="str">
        <f t="shared" si="8"/>
        <v/>
      </c>
      <c r="AA9" s="11" t="str">
        <f t="shared" si="9"/>
        <v/>
      </c>
      <c r="AB9" s="1" t="s">
        <v>33</v>
      </c>
    </row>
    <row r="10" spans="2:28" ht="25.5" customHeight="1" x14ac:dyDescent="0.2">
      <c r="B10" s="7">
        <v>5</v>
      </c>
      <c r="C10" s="4" t="s">
        <v>34</v>
      </c>
      <c r="D10" s="34" t="s">
        <v>35</v>
      </c>
      <c r="E10" s="24">
        <v>6.25E-2</v>
      </c>
      <c r="F10" s="24">
        <v>9.0601851851851795E-2</v>
      </c>
      <c r="G10" s="35">
        <v>3</v>
      </c>
      <c r="H10" s="26">
        <f t="shared" si="0"/>
        <v>2.8101851851851795E-2</v>
      </c>
      <c r="I10" s="27">
        <f t="shared" ref="I10:I18" si="13">RANK(H10,H$6:H$18,1)</f>
        <v>3</v>
      </c>
      <c r="J10" s="27" t="s">
        <v>36</v>
      </c>
      <c r="K10" s="29">
        <f t="shared" ref="K10:K14" si="14">IF(F10="","",F10)</f>
        <v>9.0601851851851795E-2</v>
      </c>
      <c r="L10" s="24">
        <v>0.111215277777778</v>
      </c>
      <c r="M10" s="35">
        <v>1</v>
      </c>
      <c r="N10" s="26">
        <f t="shared" si="2"/>
        <v>2.0613425925926201E-2</v>
      </c>
      <c r="O10" s="27">
        <f t="shared" si="3"/>
        <v>1</v>
      </c>
      <c r="P10" s="30">
        <f t="shared" si="4"/>
        <v>4.8715277777777996E-2</v>
      </c>
      <c r="Q10" s="31">
        <f t="shared" si="5"/>
        <v>4.8715277777777996E-2</v>
      </c>
      <c r="R10" s="27">
        <f t="shared" si="12"/>
        <v>1</v>
      </c>
      <c r="S10" s="36" t="s">
        <v>37</v>
      </c>
      <c r="T10" s="29">
        <f t="shared" si="6"/>
        <v>0.111215277777778</v>
      </c>
      <c r="U10" s="24">
        <v>0.13105324074074101</v>
      </c>
      <c r="V10" s="35">
        <v>1</v>
      </c>
      <c r="W10" s="5">
        <f t="shared" si="11"/>
        <v>1.9837962962963016E-2</v>
      </c>
      <c r="X10" s="10">
        <f t="shared" ref="X10:X18" si="15">RANK(W10,$W$6:$W$18,1)</f>
        <v>1</v>
      </c>
      <c r="Y10" s="12">
        <f t="shared" si="7"/>
        <v>6.8553240740741012E-2</v>
      </c>
      <c r="Z10" s="13">
        <f t="shared" si="8"/>
        <v>6.8553240740741012E-2</v>
      </c>
      <c r="AA10" s="11">
        <f t="shared" si="9"/>
        <v>1</v>
      </c>
    </row>
    <row r="11" spans="2:28" ht="25.5" customHeight="1" x14ac:dyDescent="0.2">
      <c r="B11" s="3">
        <v>6</v>
      </c>
      <c r="C11" s="8" t="s">
        <v>38</v>
      </c>
      <c r="D11" s="23" t="s">
        <v>39</v>
      </c>
      <c r="E11" s="24">
        <v>6.25E-2</v>
      </c>
      <c r="F11" s="24">
        <v>9.6863425925925895E-2</v>
      </c>
      <c r="G11" s="25">
        <v>11</v>
      </c>
      <c r="H11" s="26">
        <f t="shared" si="0"/>
        <v>3.4363425925925895E-2</v>
      </c>
      <c r="I11" s="27">
        <f t="shared" si="13"/>
        <v>11</v>
      </c>
      <c r="J11" s="32" t="s">
        <v>40</v>
      </c>
      <c r="K11" s="29">
        <f t="shared" si="14"/>
        <v>9.6863425925925895E-2</v>
      </c>
      <c r="L11" s="24">
        <v>0.12718750000000001</v>
      </c>
      <c r="M11" s="25">
        <v>11</v>
      </c>
      <c r="N11" s="26">
        <f t="shared" si="2"/>
        <v>3.0324074074074114E-2</v>
      </c>
      <c r="O11" s="27">
        <f t="shared" si="3"/>
        <v>10</v>
      </c>
      <c r="P11" s="30">
        <f t="shared" si="4"/>
        <v>6.4687500000000009E-2</v>
      </c>
      <c r="Q11" s="31">
        <f t="shared" si="5"/>
        <v>6.4687500000000009E-2</v>
      </c>
      <c r="R11" s="27">
        <f t="shared" si="12"/>
        <v>11</v>
      </c>
      <c r="S11" s="33" t="s">
        <v>41</v>
      </c>
      <c r="T11" s="29">
        <f t="shared" si="6"/>
        <v>0.12718750000000001</v>
      </c>
      <c r="U11" s="24">
        <v>0.152094907407407</v>
      </c>
      <c r="V11" s="25">
        <v>9</v>
      </c>
      <c r="W11" s="5">
        <f t="shared" si="11"/>
        <v>2.490740740740699E-2</v>
      </c>
      <c r="X11" s="10">
        <f t="shared" si="15"/>
        <v>5</v>
      </c>
      <c r="Y11" s="12">
        <f t="shared" si="7"/>
        <v>8.9594907407406998E-2</v>
      </c>
      <c r="Z11" s="13">
        <f t="shared" si="8"/>
        <v>8.9594907407406998E-2</v>
      </c>
      <c r="AA11" s="11">
        <f t="shared" si="9"/>
        <v>9</v>
      </c>
    </row>
    <row r="12" spans="2:28" ht="25.5" customHeight="1" x14ac:dyDescent="0.2">
      <c r="B12" s="3">
        <v>7</v>
      </c>
      <c r="C12" s="8" t="s">
        <v>42</v>
      </c>
      <c r="D12" s="23" t="s">
        <v>43</v>
      </c>
      <c r="E12" s="24">
        <v>6.25E-2</v>
      </c>
      <c r="F12" s="24">
        <v>9.5972222222222195E-2</v>
      </c>
      <c r="G12" s="25">
        <v>9</v>
      </c>
      <c r="H12" s="26">
        <f t="shared" si="0"/>
        <v>3.3472222222222195E-2</v>
      </c>
      <c r="I12" s="27">
        <f t="shared" si="13"/>
        <v>9</v>
      </c>
      <c r="J12" s="33" t="s">
        <v>44</v>
      </c>
      <c r="K12" s="29">
        <f t="shared" si="14"/>
        <v>9.5972222222222195E-2</v>
      </c>
      <c r="L12" s="24">
        <v>0.120659722222222</v>
      </c>
      <c r="M12" s="25">
        <v>5</v>
      </c>
      <c r="N12" s="26">
        <f t="shared" si="2"/>
        <v>2.4687499999999807E-2</v>
      </c>
      <c r="O12" s="27">
        <f t="shared" si="3"/>
        <v>3</v>
      </c>
      <c r="P12" s="30">
        <f t="shared" si="4"/>
        <v>5.8159722222222002E-2</v>
      </c>
      <c r="Q12" s="31">
        <f t="shared" si="5"/>
        <v>5.8159722222222002E-2</v>
      </c>
      <c r="R12" s="27">
        <f t="shared" si="12"/>
        <v>5</v>
      </c>
      <c r="S12" s="33" t="s">
        <v>45</v>
      </c>
      <c r="T12" s="29">
        <f t="shared" ref="T12:T18" si="16">IF(L12="","",L12)</f>
        <v>0.120659722222222</v>
      </c>
      <c r="U12" s="24">
        <v>0.15379629629629599</v>
      </c>
      <c r="V12" s="25">
        <v>11</v>
      </c>
      <c r="W12" s="5">
        <f t="shared" si="11"/>
        <v>3.3136574074073985E-2</v>
      </c>
      <c r="X12" s="10">
        <f t="shared" si="15"/>
        <v>11</v>
      </c>
      <c r="Y12" s="12">
        <f t="shared" si="7"/>
        <v>9.1296296296295987E-2</v>
      </c>
      <c r="Z12" s="13">
        <f t="shared" si="8"/>
        <v>9.1296296296295987E-2</v>
      </c>
      <c r="AA12" s="11">
        <f t="shared" ref="AA12:AA18" si="17">IF(Z12="","",RANK(Z12,Z$6:Z$18,1))</f>
        <v>11</v>
      </c>
    </row>
    <row r="13" spans="2:28" ht="25.5" customHeight="1" x14ac:dyDescent="0.2">
      <c r="B13" s="3">
        <v>8</v>
      </c>
      <c r="C13" s="8" t="s">
        <v>46</v>
      </c>
      <c r="D13" s="23" t="s">
        <v>47</v>
      </c>
      <c r="E13" s="24">
        <v>6.25E-2</v>
      </c>
      <c r="F13" s="24">
        <v>9.5659722222222202E-2</v>
      </c>
      <c r="G13" s="25">
        <v>8</v>
      </c>
      <c r="H13" s="26">
        <f t="shared" si="0"/>
        <v>3.3159722222222202E-2</v>
      </c>
      <c r="I13" s="27">
        <f t="shared" si="13"/>
        <v>8</v>
      </c>
      <c r="J13" s="33" t="s">
        <v>48</v>
      </c>
      <c r="K13" s="29">
        <f t="shared" si="14"/>
        <v>9.5659722222222202E-2</v>
      </c>
      <c r="L13" s="24">
        <v>0.121643518518519</v>
      </c>
      <c r="M13" s="25">
        <v>6</v>
      </c>
      <c r="N13" s="26">
        <f t="shared" si="2"/>
        <v>2.5983796296296796E-2</v>
      </c>
      <c r="O13" s="27">
        <f t="shared" si="3"/>
        <v>6</v>
      </c>
      <c r="P13" s="30">
        <f t="shared" si="4"/>
        <v>5.9143518518518998E-2</v>
      </c>
      <c r="Q13" s="31">
        <f t="shared" si="5"/>
        <v>5.9143518518518998E-2</v>
      </c>
      <c r="R13" s="27">
        <f t="shared" si="12"/>
        <v>6</v>
      </c>
      <c r="S13" s="33" t="s">
        <v>49</v>
      </c>
      <c r="T13" s="29">
        <f t="shared" si="16"/>
        <v>0.121643518518519</v>
      </c>
      <c r="U13" s="24">
        <v>0.14775462962963001</v>
      </c>
      <c r="V13" s="25">
        <v>5</v>
      </c>
      <c r="W13" s="5">
        <f t="shared" si="11"/>
        <v>2.6111111111111016E-2</v>
      </c>
      <c r="X13" s="10">
        <f t="shared" si="15"/>
        <v>8</v>
      </c>
      <c r="Y13" s="12">
        <f t="shared" si="7"/>
        <v>8.5254629629630013E-2</v>
      </c>
      <c r="Z13" s="13">
        <f t="shared" si="8"/>
        <v>8.5254629629630013E-2</v>
      </c>
      <c r="AA13" s="11">
        <f t="shared" si="17"/>
        <v>5</v>
      </c>
    </row>
    <row r="14" spans="2:28" ht="25.5" customHeight="1" x14ac:dyDescent="0.2">
      <c r="B14" s="3">
        <v>9</v>
      </c>
      <c r="C14" s="4" t="s">
        <v>50</v>
      </c>
      <c r="D14" s="23" t="s">
        <v>51</v>
      </c>
      <c r="E14" s="24">
        <v>6.25E-2</v>
      </c>
      <c r="F14" s="24">
        <v>9.3472222222222207E-2</v>
      </c>
      <c r="G14" s="25">
        <v>4</v>
      </c>
      <c r="H14" s="26">
        <f t="shared" si="0"/>
        <v>3.0972222222222207E-2</v>
      </c>
      <c r="I14" s="27">
        <f t="shared" si="13"/>
        <v>4</v>
      </c>
      <c r="J14" s="33" t="s">
        <v>52</v>
      </c>
      <c r="K14" s="29">
        <f t="shared" si="14"/>
        <v>9.3472222222222207E-2</v>
      </c>
      <c r="L14" s="24">
        <v>0.118391203703704</v>
      </c>
      <c r="M14" s="25">
        <v>4</v>
      </c>
      <c r="N14" s="26">
        <f t="shared" si="2"/>
        <v>2.4918981481481792E-2</v>
      </c>
      <c r="O14" s="27">
        <f t="shared" si="3"/>
        <v>5</v>
      </c>
      <c r="P14" s="30">
        <f t="shared" si="4"/>
        <v>5.5891203703703998E-2</v>
      </c>
      <c r="Q14" s="31">
        <f t="shared" si="5"/>
        <v>5.5891203703703998E-2</v>
      </c>
      <c r="R14" s="27">
        <f t="shared" si="12"/>
        <v>4</v>
      </c>
      <c r="S14" s="33" t="s">
        <v>53</v>
      </c>
      <c r="T14" s="29">
        <f t="shared" si="16"/>
        <v>0.118391203703704</v>
      </c>
      <c r="U14" s="24">
        <v>0.13984953703703701</v>
      </c>
      <c r="V14" s="25">
        <v>4</v>
      </c>
      <c r="W14" s="5">
        <f t="shared" si="11"/>
        <v>2.145833333333301E-2</v>
      </c>
      <c r="X14" s="10">
        <f t="shared" si="15"/>
        <v>3</v>
      </c>
      <c r="Y14" s="12">
        <f t="shared" si="7"/>
        <v>7.7349537037037008E-2</v>
      </c>
      <c r="Z14" s="13">
        <f t="shared" si="8"/>
        <v>7.7349537037037008E-2</v>
      </c>
      <c r="AA14" s="11">
        <f t="shared" si="17"/>
        <v>4</v>
      </c>
    </row>
    <row r="15" spans="2:28" ht="25.5" customHeight="1" x14ac:dyDescent="0.2">
      <c r="B15" s="3">
        <v>10</v>
      </c>
      <c r="C15" s="4" t="s">
        <v>54</v>
      </c>
      <c r="D15" s="23" t="s">
        <v>55</v>
      </c>
      <c r="E15" s="24">
        <v>6.25E-2</v>
      </c>
      <c r="F15" s="24">
        <v>9.6851851851851897E-2</v>
      </c>
      <c r="G15" s="25">
        <v>10</v>
      </c>
      <c r="H15" s="26">
        <f t="shared" ref="H15:H18" si="18">IF(OR(E15="",F15=""),"",F15-E15)</f>
        <v>3.4351851851851897E-2</v>
      </c>
      <c r="I15" s="27">
        <f t="shared" si="13"/>
        <v>10</v>
      </c>
      <c r="J15" s="33" t="s">
        <v>56</v>
      </c>
      <c r="K15" s="29">
        <f t="shared" ref="K15:K18" si="19">IF(F15="","",F15)</f>
        <v>9.6851851851851897E-2</v>
      </c>
      <c r="L15" s="24">
        <v>0.124826388888889</v>
      </c>
      <c r="M15" s="25">
        <v>9</v>
      </c>
      <c r="N15" s="26">
        <f t="shared" ref="N15:N18" si="20">IF(OR(K15="",L15=""),"",L15-K15)</f>
        <v>2.7974537037037103E-2</v>
      </c>
      <c r="O15" s="27">
        <f t="shared" si="3"/>
        <v>8</v>
      </c>
      <c r="P15" s="30">
        <f t="shared" ref="P15:P18" si="21">IF(OR(H15="",N15=""),"",H15+N15)</f>
        <v>6.2326388888889001E-2</v>
      </c>
      <c r="Q15" s="31">
        <f t="shared" ref="Q15:Q18" si="22">IF(F15&lt;&gt;K15,"",P15)</f>
        <v>6.2326388888889001E-2</v>
      </c>
      <c r="R15" s="27">
        <f t="shared" si="12"/>
        <v>9</v>
      </c>
      <c r="S15" s="33" t="s">
        <v>57</v>
      </c>
      <c r="T15" s="29">
        <f t="shared" si="16"/>
        <v>0.124826388888889</v>
      </c>
      <c r="U15" s="24">
        <v>0.150243055555556</v>
      </c>
      <c r="V15" s="25">
        <v>7</v>
      </c>
      <c r="W15" s="5">
        <f t="shared" ref="W15:W18" si="23">IF(OR(T15="",U15=""),"",U15-T15)</f>
        <v>2.5416666666667004E-2</v>
      </c>
      <c r="X15" s="10">
        <f t="shared" si="15"/>
        <v>7</v>
      </c>
      <c r="Y15" s="12">
        <f t="shared" ref="Y15:Y18" si="24">IF(OR(H15="",N15="",W15=""),"",H15+N15+W15)</f>
        <v>8.7743055555556004E-2</v>
      </c>
      <c r="Z15" s="13">
        <f t="shared" ref="Z15:Z18" si="25">IF(OR(F15&lt;&gt;K15,L15&lt;&gt;T15),"",Y15)</f>
        <v>8.7743055555556004E-2</v>
      </c>
      <c r="AA15" s="11">
        <f t="shared" si="17"/>
        <v>7</v>
      </c>
    </row>
    <row r="16" spans="2:28" ht="25.5" customHeight="1" x14ac:dyDescent="0.2">
      <c r="B16" s="3">
        <v>11</v>
      </c>
      <c r="C16" s="8" t="s">
        <v>58</v>
      </c>
      <c r="D16" s="23" t="s">
        <v>59</v>
      </c>
      <c r="E16" s="24">
        <v>6.25E-2</v>
      </c>
      <c r="F16" s="24">
        <v>9.5324074074074103E-2</v>
      </c>
      <c r="G16" s="25">
        <v>7</v>
      </c>
      <c r="H16" s="26">
        <f t="shared" si="18"/>
        <v>3.2824074074074103E-2</v>
      </c>
      <c r="I16" s="27">
        <f t="shared" si="13"/>
        <v>7</v>
      </c>
      <c r="J16" s="33" t="s">
        <v>60</v>
      </c>
      <c r="K16" s="29">
        <f t="shared" si="19"/>
        <v>9.5324074074074103E-2</v>
      </c>
      <c r="L16" s="24">
        <v>0.124131944444444</v>
      </c>
      <c r="M16" s="25">
        <v>8</v>
      </c>
      <c r="N16" s="26">
        <f t="shared" si="20"/>
        <v>2.8807870370369901E-2</v>
      </c>
      <c r="O16" s="27">
        <f t="shared" si="3"/>
        <v>9</v>
      </c>
      <c r="P16" s="30">
        <f t="shared" si="21"/>
        <v>6.1631944444444003E-2</v>
      </c>
      <c r="Q16" s="31">
        <f t="shared" si="22"/>
        <v>6.1631944444444003E-2</v>
      </c>
      <c r="R16" s="27">
        <f t="shared" si="12"/>
        <v>8</v>
      </c>
      <c r="S16" s="33" t="s">
        <v>61</v>
      </c>
      <c r="T16" s="29">
        <f t="shared" si="16"/>
        <v>0.124131944444444</v>
      </c>
      <c r="U16" s="24">
        <v>0.15199074074074101</v>
      </c>
      <c r="V16" s="25">
        <v>8</v>
      </c>
      <c r="W16" s="5">
        <f t="shared" si="23"/>
        <v>2.7858796296297006E-2</v>
      </c>
      <c r="X16" s="10">
        <f t="shared" si="15"/>
        <v>10</v>
      </c>
      <c r="Y16" s="12">
        <f t="shared" si="24"/>
        <v>8.9490740740741009E-2</v>
      </c>
      <c r="Z16" s="13">
        <f t="shared" si="25"/>
        <v>8.9490740740741009E-2</v>
      </c>
      <c r="AA16" s="11">
        <f t="shared" si="17"/>
        <v>8</v>
      </c>
    </row>
    <row r="17" spans="2:27" ht="25.5" customHeight="1" x14ac:dyDescent="0.2">
      <c r="B17" s="3">
        <v>12</v>
      </c>
      <c r="C17" s="4" t="s">
        <v>62</v>
      </c>
      <c r="D17" s="23" t="s">
        <v>63</v>
      </c>
      <c r="E17" s="24">
        <v>6.25E-2</v>
      </c>
      <c r="F17" s="24">
        <v>9.4745370370370396E-2</v>
      </c>
      <c r="G17" s="25">
        <v>5</v>
      </c>
      <c r="H17" s="26">
        <f t="shared" si="18"/>
        <v>3.2245370370370396E-2</v>
      </c>
      <c r="I17" s="27">
        <f t="shared" si="13"/>
        <v>5</v>
      </c>
      <c r="J17" s="33" t="s">
        <v>64</v>
      </c>
      <c r="K17" s="29">
        <f t="shared" si="19"/>
        <v>9.4745370370370396E-2</v>
      </c>
      <c r="L17" s="24">
        <v>0.127002314814815</v>
      </c>
      <c r="M17" s="25">
        <v>10</v>
      </c>
      <c r="N17" s="26">
        <f t="shared" si="20"/>
        <v>3.2256944444444602E-2</v>
      </c>
      <c r="O17" s="27">
        <f t="shared" si="3"/>
        <v>11</v>
      </c>
      <c r="P17" s="30">
        <f t="shared" si="21"/>
        <v>6.4502314814814998E-2</v>
      </c>
      <c r="Q17" s="31">
        <f t="shared" si="22"/>
        <v>6.4502314814814998E-2</v>
      </c>
      <c r="R17" s="27">
        <f t="shared" si="12"/>
        <v>10</v>
      </c>
      <c r="S17" s="33" t="s">
        <v>65</v>
      </c>
      <c r="T17" s="29">
        <f t="shared" si="16"/>
        <v>0.127002314814815</v>
      </c>
      <c r="U17" s="24">
        <v>0.152303240740741</v>
      </c>
      <c r="V17" s="25">
        <v>10</v>
      </c>
      <c r="W17" s="5">
        <f t="shared" si="23"/>
        <v>2.5300925925926004E-2</v>
      </c>
      <c r="X17" s="10">
        <f t="shared" si="15"/>
        <v>6</v>
      </c>
      <c r="Y17" s="12">
        <f t="shared" si="24"/>
        <v>8.9803240740741003E-2</v>
      </c>
      <c r="Z17" s="13">
        <f t="shared" si="25"/>
        <v>8.9803240740741003E-2</v>
      </c>
      <c r="AA17" s="11">
        <f t="shared" si="17"/>
        <v>10</v>
      </c>
    </row>
    <row r="18" spans="2:27" ht="25.5" customHeight="1" x14ac:dyDescent="0.2">
      <c r="B18" s="3">
        <v>13</v>
      </c>
      <c r="C18" s="4" t="s">
        <v>66</v>
      </c>
      <c r="D18" s="23" t="s">
        <v>75</v>
      </c>
      <c r="E18" s="24">
        <v>6.25E-2</v>
      </c>
      <c r="F18" s="24">
        <v>9.5046296296296295E-2</v>
      </c>
      <c r="G18" s="25">
        <v>6</v>
      </c>
      <c r="H18" s="26">
        <f t="shared" si="18"/>
        <v>3.2546296296296295E-2</v>
      </c>
      <c r="I18" s="27">
        <f t="shared" si="13"/>
        <v>6</v>
      </c>
      <c r="J18" s="33" t="s">
        <v>67</v>
      </c>
      <c r="K18" s="29">
        <f t="shared" si="19"/>
        <v>9.5046296296296295E-2</v>
      </c>
      <c r="L18" s="24">
        <v>0.12224537037037</v>
      </c>
      <c r="M18" s="25">
        <v>7</v>
      </c>
      <c r="N18" s="26">
        <f t="shared" si="20"/>
        <v>2.7199074074073709E-2</v>
      </c>
      <c r="O18" s="27">
        <f t="shared" si="3"/>
        <v>7</v>
      </c>
      <c r="P18" s="30">
        <f t="shared" si="21"/>
        <v>5.9745370370370005E-2</v>
      </c>
      <c r="Q18" s="31">
        <f t="shared" si="22"/>
        <v>5.9745370370370005E-2</v>
      </c>
      <c r="R18" s="27">
        <f t="shared" si="12"/>
        <v>7</v>
      </c>
      <c r="S18" s="33" t="s">
        <v>68</v>
      </c>
      <c r="T18" s="29">
        <f t="shared" si="16"/>
        <v>0.12224537037037</v>
      </c>
      <c r="U18" s="24">
        <v>0.14937500000000001</v>
      </c>
      <c r="V18" s="25">
        <v>6</v>
      </c>
      <c r="W18" s="5">
        <f t="shared" si="23"/>
        <v>2.7129629629630003E-2</v>
      </c>
      <c r="X18" s="10">
        <f t="shared" si="15"/>
        <v>9</v>
      </c>
      <c r="Y18" s="12">
        <f t="shared" si="24"/>
        <v>8.6875000000000008E-2</v>
      </c>
      <c r="Z18" s="13">
        <f t="shared" si="25"/>
        <v>8.6875000000000008E-2</v>
      </c>
      <c r="AA18" s="11">
        <f t="shared" si="17"/>
        <v>6</v>
      </c>
    </row>
    <row r="19" spans="2:27" x14ac:dyDescent="0.2">
      <c r="B19"/>
      <c r="C19"/>
      <c r="D19"/>
      <c r="E19"/>
      <c r="F19"/>
      <c r="H19"/>
      <c r="I19"/>
      <c r="J19"/>
      <c r="L19"/>
      <c r="N19"/>
      <c r="O19"/>
      <c r="P19"/>
      <c r="Q19"/>
      <c r="R19"/>
      <c r="S19"/>
      <c r="T19"/>
      <c r="U19"/>
      <c r="W19"/>
      <c r="X19"/>
      <c r="Y19"/>
      <c r="Z19"/>
      <c r="AA19"/>
    </row>
    <row r="20" spans="2:27" x14ac:dyDescent="0.2">
      <c r="E20" s="1" t="s">
        <v>69</v>
      </c>
      <c r="F20"/>
      <c r="K20" s="1" t="s">
        <v>70</v>
      </c>
      <c r="R20" s="1" t="s">
        <v>71</v>
      </c>
      <c r="T20" s="1" t="s">
        <v>72</v>
      </c>
      <c r="AA20" s="1" t="s">
        <v>71</v>
      </c>
    </row>
    <row r="21" spans="2:27" x14ac:dyDescent="0.2">
      <c r="F21" s="1" t="s">
        <v>73</v>
      </c>
      <c r="G21"/>
      <c r="K21" s="1" t="s">
        <v>74</v>
      </c>
      <c r="L21"/>
      <c r="T21" s="1" t="s">
        <v>74</v>
      </c>
      <c r="U21"/>
    </row>
    <row r="22" spans="2:27" x14ac:dyDescent="0.2">
      <c r="K22"/>
      <c r="L22" s="1" t="s">
        <v>73</v>
      </c>
      <c r="M22"/>
      <c r="U22" s="1" t="s">
        <v>73</v>
      </c>
      <c r="V22"/>
    </row>
  </sheetData>
  <autoFilter ref="B4:AA22" xr:uid="{00000000-0009-0000-0000-000000000000}">
    <sortState xmlns:xlrd2="http://schemas.microsoft.com/office/spreadsheetml/2017/richdata2" ref="B4:AA22">
      <sortCondition ref="B4"/>
    </sortState>
  </autoFilter>
  <mergeCells count="7">
    <mergeCell ref="B2:AA2"/>
    <mergeCell ref="D4:I4"/>
    <mergeCell ref="J4:R4"/>
    <mergeCell ref="S4:X4"/>
    <mergeCell ref="Y4:AA4"/>
    <mergeCell ref="B4:B5"/>
    <mergeCell ref="C4:C5"/>
  </mergeCells>
  <phoneticPr fontId="5"/>
  <pageMargins left="0.31458333333333299" right="0.118055555555556" top="0.74791666666666701" bottom="0.74791666666666701" header="0.31458333333333299" footer="0.31458333333333299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2022-10-25T07:04:03Z</cp:lastPrinted>
  <dcterms:created xsi:type="dcterms:W3CDTF">2019-04-02T07:06:00Z</dcterms:created>
  <dcterms:modified xsi:type="dcterms:W3CDTF">2022-10-25T07:05:18Z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